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sun0420\Desktop\月報後-局網公告\114.12局網公告資料-月報及統計\114年第4季季報\"/>
    </mc:Choice>
  </mc:AlternateContent>
  <xr:revisionPtr revIDLastSave="0" documentId="13_ncr:1_{5FD3E27F-82C0-430A-90C0-4F350BB69154}" xr6:coauthVersionLast="47" xr6:coauthVersionMax="47" xr10:uidLastSave="{00000000-0000-0000-0000-000000000000}"/>
  <bookViews>
    <workbookView xWindow="-108" yWindow="-108" windowWidth="23256" windowHeight="12456" xr2:uid="{99068724-86BD-45F8-B412-72F29AA9C4DD}"/>
  </bookViews>
  <sheets>
    <sheet name="臺中市勞工權益基金114年度第4季  " sheetId="31" r:id="rId1"/>
  </sheets>
  <definedNames>
    <definedName name="_xlnm.Print_Titles" localSheetId="0">'臺中市勞工權益基金114年度第4季  '!$4:$5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1" i="31" l="1"/>
  <c r="G71" i="31"/>
  <c r="F71" i="31"/>
  <c r="E71" i="31"/>
  <c r="D71" i="31"/>
  <c r="H50" i="31"/>
  <c r="G50" i="31"/>
  <c r="F50" i="31"/>
  <c r="E50" i="31"/>
  <c r="D50" i="31"/>
  <c r="B71" i="31"/>
  <c r="F70" i="31"/>
  <c r="E70" i="31"/>
  <c r="D70" i="31"/>
  <c r="G69" i="31"/>
  <c r="G70" i="31" s="1"/>
  <c r="F67" i="31"/>
  <c r="E67" i="31"/>
  <c r="D67" i="31"/>
  <c r="G66" i="31"/>
  <c r="G65" i="31"/>
  <c r="G64" i="31"/>
  <c r="G63" i="31"/>
  <c r="G62" i="31"/>
  <c r="G61" i="31"/>
  <c r="G60" i="31"/>
  <c r="G59" i="31"/>
  <c r="G58" i="31"/>
  <c r="G57" i="31"/>
  <c r="G56" i="31"/>
  <c r="G55" i="31"/>
  <c r="G54" i="31"/>
  <c r="G53" i="31"/>
  <c r="G52" i="31"/>
  <c r="H52" i="31" s="1"/>
  <c r="G49" i="31"/>
  <c r="G48" i="31"/>
  <c r="H48" i="31" s="1"/>
  <c r="G47" i="31"/>
  <c r="H47" i="31" s="1"/>
  <c r="G46" i="31"/>
  <c r="H46" i="31" s="1"/>
  <c r="G45" i="31"/>
  <c r="H45" i="31" s="1"/>
  <c r="F43" i="31"/>
  <c r="E43" i="31"/>
  <c r="D43" i="31"/>
  <c r="G42" i="31"/>
  <c r="G41" i="31"/>
  <c r="G40" i="31"/>
  <c r="G39" i="31"/>
  <c r="G38" i="31"/>
  <c r="G37" i="31"/>
  <c r="G36" i="31"/>
  <c r="G35" i="31"/>
  <c r="G34" i="31"/>
  <c r="G33" i="31"/>
  <c r="G32" i="31"/>
  <c r="G31" i="31"/>
  <c r="G30" i="31"/>
  <c r="G29" i="31"/>
  <c r="G28" i="31"/>
  <c r="G27" i="31"/>
  <c r="G26" i="31"/>
  <c r="G25" i="31"/>
  <c r="G24" i="31"/>
  <c r="G23" i="31"/>
  <c r="G22" i="31"/>
  <c r="G21" i="31"/>
  <c r="G20" i="31"/>
  <c r="G19" i="31"/>
  <c r="G18" i="31"/>
  <c r="G17" i="31"/>
  <c r="G16" i="31"/>
  <c r="G15" i="31"/>
  <c r="G14" i="31"/>
  <c r="G13" i="31"/>
  <c r="G12" i="31"/>
  <c r="G11" i="31"/>
  <c r="G10" i="31"/>
  <c r="H10" i="31" s="1"/>
  <c r="G9" i="31"/>
  <c r="G8" i="31"/>
  <c r="G7" i="31"/>
  <c r="G43" i="31" l="1"/>
  <c r="H69" i="31"/>
  <c r="H70" i="31" s="1"/>
  <c r="H11" i="31"/>
  <c r="H7" i="31"/>
  <c r="H43" i="31"/>
  <c r="H49" i="31"/>
  <c r="G67" i="31"/>
  <c r="H53" i="31" s="1"/>
  <c r="H67"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48" authorId="0" shapeId="0" xr:uid="{A3771DC2-345C-473E-95B3-214AEFB40D48}">
      <text>
        <r>
          <rPr>
            <b/>
            <sz val="9"/>
            <color indexed="81"/>
            <rFont val="Tahoma"/>
            <family val="2"/>
          </rPr>
          <t>user:</t>
        </r>
        <r>
          <rPr>
            <sz val="9"/>
            <color indexed="81"/>
            <rFont val="Tahoma"/>
            <family val="2"/>
          </rPr>
          <t xml:space="preserve">
</t>
        </r>
        <r>
          <rPr>
            <sz val="9"/>
            <color indexed="81"/>
            <rFont val="細明體"/>
            <family val="3"/>
            <charset val="136"/>
          </rPr>
          <t xml:space="preserve">按季撥款(健檢後下一季撥款ex4、7、10、12月)
目前執行至3月底166人申請，皆未請款，預計7月撥款
</t>
        </r>
      </text>
    </comment>
    <comment ref="A49" authorId="0" shapeId="0" xr:uid="{E79703DE-CA15-4DF1-A31C-A7CB31E3F4B7}">
      <text>
        <r>
          <rPr>
            <b/>
            <sz val="9"/>
            <color indexed="81"/>
            <rFont val="Tahoma"/>
            <family val="2"/>
          </rPr>
          <t>user:</t>
        </r>
        <r>
          <rPr>
            <sz val="9"/>
            <color indexed="81"/>
            <rFont val="Tahoma"/>
            <family val="2"/>
          </rPr>
          <t xml:space="preserve">
</t>
        </r>
        <r>
          <rPr>
            <sz val="9"/>
            <color indexed="81"/>
            <rFont val="細明體"/>
            <family val="3"/>
            <charset val="136"/>
          </rPr>
          <t xml:space="preserve">按季撥款(健檢後下一季撥款ex4、7、10、12月)
目前執行至3月底166人申請，皆未請款，預計7月撥款
</t>
        </r>
      </text>
    </comment>
  </commentList>
</comments>
</file>

<file path=xl/sharedStrings.xml><?xml version="1.0" encoding="utf-8"?>
<sst xmlns="http://schemas.openxmlformats.org/spreadsheetml/2006/main" count="193" uniqueCount="90">
  <si>
    <t xml:space="preserve">填表人：                                  主辦會計：                                  機關長官： </t>
    <phoneticPr fontId="2" type="noConversion"/>
  </si>
  <si>
    <t>總計</t>
    <phoneticPr fontId="2" type="noConversion"/>
  </si>
  <si>
    <t>小            計</t>
    <phoneticPr fontId="2" type="noConversion"/>
  </si>
  <si>
    <t>維護勞工權益計畫-維護勞工權益-會費、捐助、補助、分攤、照護、救濟與交流活動費-補貼(償)、獎勵、慰問、照護與救濟-獎勵費用</t>
    <phoneticPr fontId="2" type="noConversion"/>
  </si>
  <si>
    <t>提供在職勞工參加技能競賽獲獎或取得技術士證照予以獎勵補助，藉以提升本市勞工就業競爭力。</t>
    <phoneticPr fontId="2" type="noConversion"/>
  </si>
  <si>
    <t>四、獎勵費用</t>
    <phoneticPr fontId="2" type="noConversion"/>
  </si>
  <si>
    <t>三、其他捐助、補助與獎助</t>
    <phoneticPr fontId="2" type="noConversion"/>
  </si>
  <si>
    <t>維護勞工權益計畫-維護勞工權益-會費、捐助、補助、分攤、照護、救濟與交流活動費-捐助、補助與獎助-捐助個人</t>
  </si>
  <si>
    <t>補助特殊作業勞工、高工時從業人員健檢費用。</t>
  </si>
  <si>
    <t>提供勞工因非自願性失業勞工生活及子女就學補助。</t>
  </si>
  <si>
    <t>提供勞工因職業災害失能或受傷住院之勞工之慰助金及子女就學補助。</t>
  </si>
  <si>
    <t>提供勞工因勞資爭議案等之訴訟及生活費用補助。</t>
  </si>
  <si>
    <t>二、捐助個人</t>
  </si>
  <si>
    <t>一、捐助國內團體</t>
    <phoneticPr fontId="2" type="noConversion"/>
  </si>
  <si>
    <t>合  計</t>
    <phoneticPr fontId="5" type="noConversion"/>
  </si>
  <si>
    <t>未撥數</t>
    <phoneticPr fontId="5" type="noConversion"/>
  </si>
  <si>
    <t>已  撥  數</t>
    <phoneticPr fontId="5" type="noConversion"/>
  </si>
  <si>
    <t>列支科目名稱</t>
    <phoneticPr fontId="5" type="noConversion"/>
  </si>
  <si>
    <t>增減數
(3)=(1)-(2)</t>
    <phoneticPr fontId="2" type="noConversion"/>
  </si>
  <si>
    <t>補、捐  (獎) 助  金  額(2)</t>
    <phoneticPr fontId="5" type="noConversion"/>
  </si>
  <si>
    <t>預算數
(1)</t>
    <phoneticPr fontId="2" type="noConversion"/>
  </si>
  <si>
    <t>單位：新台幣元</t>
    <phoneticPr fontId="2" type="noConversion"/>
  </si>
  <si>
    <t>補、捐(獎)助其他政府機關、財團法人、社會團體、人民團體及個人情形表</t>
    <phoneticPr fontId="5" type="noConversion"/>
  </si>
  <si>
    <t>無</t>
    <phoneticPr fontId="2" type="noConversion"/>
  </si>
  <si>
    <t>勞動部補助辦理性平法律扶助相關業務生活費用。</t>
    <phoneticPr fontId="2" type="noConversion"/>
  </si>
  <si>
    <t>就業安定促進計畫-勞退查核及推動友善職場相關計畫-會費、捐助、補助、分攤、照護、救濟與交流活動費-捐助、補助與獎助-捐助個人</t>
    <phoneticPr fontId="2" type="noConversion"/>
  </si>
  <si>
    <t>勞動部補助行政機關委託民間團體辦理勞資爭議調解實施要點</t>
  </si>
  <si>
    <t>就業安定促進計畫-勞資爭議調解仲裁相關計畫-會費、捐助、補助、分攤、照護、救助與交流活動費-捐助、補助與獎助-捐助國內團體</t>
    <phoneticPr fontId="5" type="noConversion"/>
  </si>
  <si>
    <t>臺中市（縣）勞資關係協會</t>
    <phoneticPr fontId="5" type="noConversion"/>
  </si>
  <si>
    <t>台中市勞雇關係協會</t>
  </si>
  <si>
    <t>台中市勞資關係協會</t>
    <phoneticPr fontId="2" type="noConversion"/>
  </si>
  <si>
    <t>外國人臨時安置</t>
  </si>
  <si>
    <t>財團法人台灣省天主教會新竹教區(希望職工中心)</t>
  </si>
  <si>
    <t>財團法人台灣省天主教會新竹教區(移工移民服務中心)</t>
  </si>
  <si>
    <t>桃園市群眾服務協會</t>
  </si>
  <si>
    <t>社團法人台灣國際勞工協會</t>
  </si>
  <si>
    <t>社團法人彰化縣國際勞工關懷協會</t>
  </si>
  <si>
    <t>駐台北印尼經濟貿易代表處印尼勞工安置收容中心台中分部</t>
  </si>
  <si>
    <t>駐台北印尼經濟貿易代表處印尼勞工安置收容中心瑞慶分部</t>
  </si>
  <si>
    <t>駐台北印尼經濟貿易代表處印尼勞工安置收容中心中壢分部</t>
  </si>
  <si>
    <t>持工作簽證之人口販運被害人與疑似人口販運被害人安置保護</t>
  </si>
  <si>
    <t>財團法人台灣省天主教會新竹教區(越南移工移民辦公室)</t>
  </si>
  <si>
    <t>就業安定促進計畫-外國人安置相關計畫-會費、捐助、補助、分攤、照護、救濟與交流活動費-捐助、補助與獎助-其他捐助、補助與獎助</t>
  </si>
  <si>
    <t>駐台北印尼經濟貿易代表處印尼勞工安置收容中心高雄分部</t>
  </si>
  <si>
    <t>無</t>
  </si>
  <si>
    <t>勞動部補助辦理性騷擾防治相關業務對申訴人或被害人心理諮商服務之補助</t>
  </si>
  <si>
    <t>就業安定促進計畫-勞退查核及推動友善職場相關計畫-會費、捐助、補助、分攤、照護、救濟與交流活動費-捐助、補助與獎助-其他捐助、補助與獎助</t>
  </si>
  <si>
    <r>
      <t>受補</t>
    </r>
    <r>
      <rPr>
        <sz val="14"/>
        <rFont val="Times New Roman"/>
        <family val="1"/>
      </rPr>
      <t>(</t>
    </r>
    <r>
      <rPr>
        <sz val="14"/>
        <rFont val="標楷體"/>
        <family val="4"/>
        <charset val="136"/>
      </rPr>
      <t>捐</t>
    </r>
    <r>
      <rPr>
        <sz val="14"/>
        <rFont val="Times New Roman"/>
        <family val="1"/>
      </rPr>
      <t>)</t>
    </r>
    <r>
      <rPr>
        <sz val="14"/>
        <rFont val="標楷體"/>
        <family val="4"/>
        <charset val="136"/>
      </rPr>
      <t>助單位名稱</t>
    </r>
    <phoneticPr fontId="5" type="noConversion"/>
  </si>
  <si>
    <r>
      <t>補</t>
    </r>
    <r>
      <rPr>
        <sz val="14"/>
        <color indexed="8"/>
        <rFont val="Times New Roman"/>
        <family val="1"/>
      </rPr>
      <t>(</t>
    </r>
    <r>
      <rPr>
        <sz val="14"/>
        <color indexed="8"/>
        <rFont val="標楷體"/>
        <family val="4"/>
        <charset val="136"/>
      </rPr>
      <t>捐</t>
    </r>
    <r>
      <rPr>
        <sz val="14"/>
        <color indexed="8"/>
        <rFont val="Times New Roman"/>
        <family val="1"/>
      </rPr>
      <t>)</t>
    </r>
    <r>
      <rPr>
        <sz val="14"/>
        <color indexed="8"/>
        <rFont val="標楷體"/>
        <family val="4"/>
        <charset val="136"/>
      </rPr>
      <t>助計畫名稱</t>
    </r>
    <phoneticPr fontId="5" type="noConversion"/>
  </si>
  <si>
    <t>臺中市政府勞工局中高齡新進員工個別工作指導獎勵計畫</t>
  </si>
  <si>
    <t>就業安定促進計畫-就業服務據點配合推動就業服務業務實施相關計畫-會費、捐助、補助、分攤、照護、救濟與交流活動費-捐助、補助與獎助-捐助國內團體</t>
  </si>
  <si>
    <t>就業安定促進計畫-勞資爭議調解仲裁相關計畫-會費、捐助、補助、分攤、照護、救助與交流活動費-捐助、補助與獎助-捐助國內團體</t>
    <phoneticPr fontId="2" type="noConversion"/>
  </si>
  <si>
    <t>就業安定促進計畫-促進勞資關係相關計畫-會費、捐助、補助、分攤、照護、救助與交流活動費-捐助、補助與獎助-捐助國內團體</t>
    <phoneticPr fontId="2" type="noConversion"/>
  </si>
  <si>
    <t>(游景閔等6人)</t>
  </si>
  <si>
    <t>中華民國114年第4季</t>
    <phoneticPr fontId="5" type="noConversion"/>
  </si>
  <si>
    <t>(王嘉銘等8人)</t>
  </si>
  <si>
    <t>(陳有義等1205人)</t>
  </si>
  <si>
    <t>(林筱嫚等588人)</t>
    <phoneticPr fontId="2" type="noConversion"/>
  </si>
  <si>
    <t>中華昶齊照護協會私立霧峰綜合長照機構</t>
  </si>
  <si>
    <t>社團法人台灣基督教好牧人全人關顧協會</t>
    <phoneticPr fontId="2" type="noConversion"/>
  </si>
  <si>
    <t>財團法人佳醫健康基金會附設臺中市私立佳醫居家長照機構</t>
  </si>
  <si>
    <t>太陽堂老店食品有限公司</t>
  </si>
  <si>
    <t>雲智數位科技有限公司</t>
  </si>
  <si>
    <t>比米特國際有限公司</t>
  </si>
  <si>
    <t>博林管理顧問有限公司</t>
  </si>
  <si>
    <t>慧馨幸福有限公司</t>
  </si>
  <si>
    <t>井田國際醫藥廠股份有限公司</t>
  </si>
  <si>
    <t>同泰電子科技股份有限公司</t>
  </si>
  <si>
    <t>昱品美食股份有限公司</t>
    <phoneticPr fontId="2" type="noConversion"/>
  </si>
  <si>
    <t>赤鬼國際股份有限公司</t>
    <phoneticPr fontId="2" type="noConversion"/>
  </si>
  <si>
    <t>金統立工業股份有限公司</t>
  </si>
  <si>
    <t>台灣心零售股份有限公司</t>
  </si>
  <si>
    <t>好韻生活有限公司</t>
  </si>
  <si>
    <t>高僑自動化科技股份有限公司</t>
  </si>
  <si>
    <t>金喜美股份有限公司</t>
  </si>
  <si>
    <t>玉美生技股份有限公司</t>
  </si>
  <si>
    <t>合鎰技研股份有限公司</t>
  </si>
  <si>
    <t>培力藥品工業股份有限公司</t>
  </si>
  <si>
    <t>鬍鬚張股份有限公司</t>
  </si>
  <si>
    <t>國信保全股份有限公司</t>
  </si>
  <si>
    <t>美十樂健康事業股份有限公司</t>
  </si>
  <si>
    <t>王品餐飲股份有限公司</t>
  </si>
  <si>
    <t>寧茂企業股份有限公司</t>
  </si>
  <si>
    <t>光星骨科復健器材股份有限公司</t>
  </si>
  <si>
    <t>先進光電科技股份有限公司</t>
  </si>
  <si>
    <t>赤鬼食品股份有限公司</t>
  </si>
  <si>
    <t>永椿園藝股份有限公司</t>
  </si>
  <si>
    <t>新揚營造股份有限公司</t>
  </si>
  <si>
    <t>丰瑄國際事業有限公司附設臺中市私立丰鼎居家長照機構</t>
  </si>
  <si>
    <t>真善美樂齡健康事業股份有限公司附設臺中市私立真善美居家長照機構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</si>
</sst>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76" formatCode="_-* #,##0_-;\-* #,##0_-;_-* &quot;-&quot;??_-;_-@_-"/>
    <numFmt numFmtId="177" formatCode="_-* #,##0.0000_-;\-* #,##0.0000_-;_-* &quot;-&quot;??_-;_-@_-"/>
    <numFmt numFmtId="178" formatCode="\ #,##0.00\ ;\-#,##0.00\ ;\-00\ ;\ @\ "/>
    <numFmt numFmtId="179" formatCode="&quot; &quot;#,##0.00&quot; &quot;;&quot;-&quot;#,##0.00&quot; &quot;;&quot; -&quot;00&quot; &quot;;&quot; &quot;@&quot; &quot;"/>
    <numFmt numFmtId="180" formatCode="#,##0.00&quot; &quot;;#,##0.00&quot; &quot;;&quot;-&quot;#&quot; &quot;;&quot; &quot;@&quot; &quot;"/>
  </numFmts>
  <fonts count="24">
    <font>
      <sz val="12"/>
      <name val="新細明體"/>
      <family val="1"/>
      <charset val="136"/>
    </font>
    <font>
      <sz val="12"/>
      <name val="新細明體"/>
      <family val="1"/>
      <charset val="136"/>
    </font>
    <font>
      <sz val="9"/>
      <name val="新細明體"/>
      <family val="1"/>
      <charset val="136"/>
    </font>
    <font>
      <sz val="14"/>
      <name val="標楷體"/>
      <family val="4"/>
      <charset val="136"/>
    </font>
    <font>
      <sz val="12"/>
      <name val="標楷體"/>
      <family val="4"/>
      <charset val="136"/>
    </font>
    <font>
      <sz val="9"/>
      <name val="細明體"/>
      <family val="3"/>
      <charset val="136"/>
    </font>
    <font>
      <sz val="10"/>
      <name val="標楷體"/>
      <family val="4"/>
      <charset val="136"/>
    </font>
    <font>
      <u/>
      <sz val="18"/>
      <name val="標楷體"/>
      <family val="4"/>
      <charset val="136"/>
    </font>
    <font>
      <b/>
      <sz val="9"/>
      <color indexed="81"/>
      <name val="Tahoma"/>
      <family val="2"/>
    </font>
    <font>
      <sz val="9"/>
      <color indexed="81"/>
      <name val="Tahoma"/>
      <family val="2"/>
    </font>
    <font>
      <sz val="9"/>
      <color indexed="81"/>
      <name val="細明體"/>
      <family val="3"/>
      <charset val="136"/>
    </font>
    <font>
      <sz val="12"/>
      <color indexed="8"/>
      <name val="新細明體"/>
      <family val="1"/>
      <charset val="136"/>
    </font>
    <font>
      <sz val="12"/>
      <color rgb="FF000000"/>
      <name val="新細明體"/>
      <family val="1"/>
      <charset val="136"/>
    </font>
    <font>
      <sz val="14"/>
      <name val="Times New Roman"/>
      <family val="1"/>
    </font>
    <font>
      <sz val="14"/>
      <color theme="1"/>
      <name val="標楷體"/>
      <family val="4"/>
      <charset val="136"/>
    </font>
    <font>
      <sz val="14"/>
      <color indexed="8"/>
      <name val="Times New Roman"/>
      <family val="1"/>
    </font>
    <font>
      <sz val="14"/>
      <color indexed="8"/>
      <name val="標楷體"/>
      <family val="4"/>
      <charset val="136"/>
    </font>
    <font>
      <b/>
      <sz val="14"/>
      <name val="標楷體"/>
      <family val="4"/>
      <charset val="136"/>
    </font>
    <font>
      <sz val="14"/>
      <name val="新細明體"/>
      <family val="1"/>
      <charset val="136"/>
    </font>
    <font>
      <sz val="14"/>
      <color theme="1"/>
      <name val="新細明體"/>
      <family val="1"/>
      <charset val="136"/>
    </font>
    <font>
      <b/>
      <sz val="14"/>
      <color theme="1"/>
      <name val="標楷體"/>
      <family val="4"/>
      <charset val="136"/>
    </font>
    <font>
      <sz val="16"/>
      <name val="標楷體"/>
      <family val="4"/>
      <charset val="136"/>
    </font>
    <font>
      <sz val="12"/>
      <color theme="1"/>
      <name val="標楷體"/>
      <family val="4"/>
      <charset val="136"/>
    </font>
    <font>
      <sz val="12"/>
      <color theme="1"/>
      <name val="新細明體"/>
      <family val="1"/>
      <charset val="136"/>
    </font>
  </fonts>
  <fills count="7">
    <fill>
      <patternFill patternType="none"/>
    </fill>
    <fill>
      <patternFill patternType="gray125"/>
    </fill>
    <fill>
      <patternFill patternType="solid">
        <fgColor rgb="FFFFFF00"/>
        <bgColor indexed="64"/>
      </patternFill>
    </fill>
    <fill>
      <patternFill patternType="solid">
        <fgColor indexed="42"/>
        <bgColor indexed="64"/>
      </patternFill>
    </fill>
    <fill>
      <patternFill patternType="solid">
        <fgColor theme="0"/>
        <bgColor indexed="64"/>
      </patternFill>
    </fill>
    <fill>
      <patternFill patternType="solid">
        <fgColor indexed="31"/>
        <bgColor indexed="64"/>
      </patternFill>
    </fill>
    <fill>
      <patternFill patternType="solid">
        <fgColor theme="6" tint="0.79998168889431442"/>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5">
    <xf numFmtId="0" fontId="0" fillId="0" borderId="0">
      <alignment vertical="center"/>
    </xf>
    <xf numFmtId="43" fontId="1" fillId="0" borderId="0" applyFont="0" applyFill="0" applyBorder="0" applyAlignment="0" applyProtection="0">
      <alignment vertical="center"/>
    </xf>
    <xf numFmtId="178" fontId="11" fillId="0" borderId="0" applyBorder="0" applyProtection="0"/>
    <xf numFmtId="179" fontId="12" fillId="0" borderId="0" applyFont="0" applyFill="0" applyBorder="0" applyAlignment="0" applyProtection="0"/>
    <xf numFmtId="0" fontId="12" fillId="0" borderId="0" applyNumberFormat="0" applyFont="0" applyBorder="0" applyProtection="0"/>
    <xf numFmtId="0" fontId="1" fillId="0" borderId="0"/>
    <xf numFmtId="0" fontId="12" fillId="0" borderId="0" applyNumberFormat="0" applyFont="0" applyBorder="0" applyProtection="0">
      <alignment vertical="center"/>
    </xf>
    <xf numFmtId="0" fontId="12" fillId="0" borderId="0" applyNumberFormat="0" applyFont="0" applyBorder="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2" fillId="0" borderId="0" applyNumberFormat="0" applyFont="0" applyBorder="0" applyProtection="0">
      <alignment vertical="center"/>
    </xf>
    <xf numFmtId="0" fontId="12" fillId="0" borderId="0"/>
    <xf numFmtId="180" fontId="12" fillId="0" borderId="0" applyFont="0" applyBorder="0" applyProtection="0">
      <alignment vertical="center"/>
    </xf>
    <xf numFmtId="0" fontId="12" fillId="0" borderId="0" applyNumberFormat="0" applyFont="0" applyBorder="0" applyProtection="0"/>
  </cellStyleXfs>
  <cellXfs count="70">
    <xf numFmtId="0" fontId="0" fillId="0" borderId="0" xfId="0">
      <alignment vertical="center"/>
    </xf>
    <xf numFmtId="176" fontId="3" fillId="2" borderId="2" xfId="1" applyNumberFormat="1" applyFont="1" applyFill="1" applyBorder="1" applyAlignment="1">
      <alignment horizontal="center" vertical="center" wrapText="1"/>
    </xf>
    <xf numFmtId="177" fontId="3" fillId="2" borderId="2" xfId="1" applyNumberFormat="1" applyFont="1" applyFill="1" applyBorder="1" applyAlignment="1">
      <alignment horizontal="left" vertical="center" wrapText="1"/>
    </xf>
    <xf numFmtId="0" fontId="6" fillId="0" borderId="0" xfId="0" applyFont="1">
      <alignment vertical="center"/>
    </xf>
    <xf numFmtId="176" fontId="4" fillId="0" borderId="0" xfId="1" applyNumberFormat="1" applyFont="1" applyFill="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176" fontId="3" fillId="0" borderId="2" xfId="1" applyNumberFormat="1" applyFont="1" applyFill="1" applyBorder="1" applyAlignment="1">
      <alignment horizontal="center" vertical="center" wrapText="1"/>
    </xf>
    <xf numFmtId="0" fontId="17" fillId="5" borderId="2" xfId="0" applyFont="1" applyFill="1" applyBorder="1" applyAlignment="1">
      <alignment horizontal="left" vertical="center" wrapText="1"/>
    </xf>
    <xf numFmtId="0" fontId="3" fillId="5" borderId="2" xfId="0" applyFont="1" applyFill="1" applyBorder="1" applyAlignment="1">
      <alignment horizontal="center" vertical="center" wrapText="1"/>
    </xf>
    <xf numFmtId="176" fontId="3" fillId="5" borderId="2" xfId="1" applyNumberFormat="1" applyFont="1" applyFill="1" applyBorder="1" applyAlignment="1">
      <alignment horizontal="center" vertical="center" wrapText="1"/>
    </xf>
    <xf numFmtId="176" fontId="3" fillId="5" borderId="2" xfId="1" applyNumberFormat="1" applyFont="1" applyFill="1" applyBorder="1" applyAlignment="1">
      <alignment horizontal="center" wrapText="1"/>
    </xf>
    <xf numFmtId="0" fontId="18" fillId="5" borderId="2" xfId="0" applyFont="1" applyFill="1" applyBorder="1">
      <alignment vertical="center"/>
    </xf>
    <xf numFmtId="0" fontId="14" fillId="0" borderId="2" xfId="0" applyFont="1" applyBorder="1" applyAlignment="1">
      <alignment horizontal="left" vertical="center" wrapText="1"/>
    </xf>
    <xf numFmtId="176" fontId="14" fillId="0" borderId="2" xfId="1" applyNumberFormat="1" applyFont="1" applyFill="1" applyBorder="1" applyAlignment="1">
      <alignment horizontal="center" vertical="center" wrapText="1"/>
    </xf>
    <xf numFmtId="0" fontId="20" fillId="5" borderId="2" xfId="0" applyFont="1" applyFill="1" applyBorder="1" applyAlignment="1">
      <alignment horizontal="left" vertical="center" wrapText="1"/>
    </xf>
    <xf numFmtId="0" fontId="14" fillId="5" borderId="2" xfId="0" applyFont="1" applyFill="1" applyBorder="1" applyAlignment="1">
      <alignment horizontal="center" vertical="center" wrapText="1"/>
    </xf>
    <xf numFmtId="176" fontId="14" fillId="5" borderId="7" xfId="1" applyNumberFormat="1" applyFont="1" applyFill="1" applyBorder="1" applyAlignment="1">
      <alignment horizontal="center" vertical="center" wrapText="1"/>
    </xf>
    <xf numFmtId="176" fontId="14" fillId="5" borderId="2" xfId="1" applyNumberFormat="1" applyFont="1" applyFill="1" applyBorder="1" applyAlignment="1">
      <alignment horizontal="center" wrapText="1"/>
    </xf>
    <xf numFmtId="176" fontId="14" fillId="5" borderId="2" xfId="1" applyNumberFormat="1" applyFont="1" applyFill="1" applyBorder="1" applyAlignment="1">
      <alignment horizontal="center" vertical="center" wrapText="1"/>
    </xf>
    <xf numFmtId="0" fontId="19" fillId="5" borderId="7" xfId="0" applyFont="1" applyFill="1" applyBorder="1">
      <alignment vertical="center"/>
    </xf>
    <xf numFmtId="0" fontId="14" fillId="4" borderId="2" xfId="0" applyFont="1" applyFill="1" applyBorder="1" applyAlignment="1">
      <alignment horizontal="left" vertical="center" wrapText="1"/>
    </xf>
    <xf numFmtId="176" fontId="14" fillId="4" borderId="2" xfId="1" applyNumberFormat="1" applyFont="1" applyFill="1" applyBorder="1" applyAlignment="1">
      <alignment horizontal="center" vertical="center" wrapText="1"/>
    </xf>
    <xf numFmtId="0" fontId="14" fillId="3"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176" fontId="3" fillId="3" borderId="2" xfId="1" applyNumberFormat="1" applyFont="1" applyFill="1" applyBorder="1" applyAlignment="1">
      <alignment horizontal="center" vertical="center" wrapText="1"/>
    </xf>
    <xf numFmtId="0" fontId="14" fillId="3" borderId="2" xfId="0" applyFont="1" applyFill="1" applyBorder="1" applyAlignment="1">
      <alignment horizontal="center" vertical="center" wrapText="1"/>
    </xf>
    <xf numFmtId="176" fontId="14" fillId="3" borderId="2" xfId="1" applyNumberFormat="1" applyFont="1" applyFill="1" applyBorder="1" applyAlignment="1">
      <alignment horizontal="center" vertical="center" wrapText="1"/>
    </xf>
    <xf numFmtId="0" fontId="19" fillId="5" borderId="2" xfId="0" applyFont="1" applyFill="1" applyBorder="1">
      <alignment vertical="center"/>
    </xf>
    <xf numFmtId="176" fontId="14" fillId="0" borderId="5" xfId="1" applyNumberFormat="1" applyFont="1" applyFill="1" applyBorder="1" applyAlignment="1">
      <alignment horizontal="center" vertical="center" wrapText="1"/>
    </xf>
    <xf numFmtId="0" fontId="3" fillId="3" borderId="2" xfId="0" applyFont="1" applyFill="1" applyBorder="1" applyAlignment="1">
      <alignment horizontal="left" vertical="center" wrapText="1"/>
    </xf>
    <xf numFmtId="176" fontId="22" fillId="4" borderId="2" xfId="1" applyNumberFormat="1" applyFont="1" applyFill="1" applyBorder="1" applyAlignment="1">
      <alignment horizontal="center" vertical="center" wrapText="1"/>
    </xf>
    <xf numFmtId="0" fontId="14" fillId="0" borderId="2" xfId="0" applyFont="1" applyBorder="1" applyAlignment="1">
      <alignment horizontal="center" vertical="center" wrapText="1"/>
    </xf>
    <xf numFmtId="176" fontId="14" fillId="4" borderId="2" xfId="1" applyNumberFormat="1" applyFont="1" applyFill="1" applyBorder="1" applyAlignment="1">
      <alignment horizontal="right" vertical="center" wrapText="1"/>
    </xf>
    <xf numFmtId="176" fontId="14" fillId="4" borderId="7" xfId="0" applyNumberFormat="1" applyFont="1" applyFill="1" applyBorder="1" applyAlignment="1">
      <alignment horizontal="center" vertical="center"/>
    </xf>
    <xf numFmtId="176" fontId="14" fillId="4" borderId="7" xfId="1" applyNumberFormat="1" applyFont="1" applyFill="1" applyBorder="1" applyAlignment="1">
      <alignment horizontal="center" vertical="center" wrapText="1"/>
    </xf>
    <xf numFmtId="0" fontId="14" fillId="4" borderId="2" xfId="1" applyNumberFormat="1" applyFont="1" applyFill="1" applyBorder="1" applyAlignment="1">
      <alignment horizontal="center" vertical="center" wrapText="1"/>
    </xf>
    <xf numFmtId="176" fontId="14" fillId="4" borderId="5" xfId="1" applyNumberFormat="1" applyFont="1" applyFill="1" applyBorder="1" applyAlignment="1">
      <alignment horizontal="center" vertical="center" wrapText="1"/>
    </xf>
    <xf numFmtId="176" fontId="14" fillId="4" borderId="5" xfId="1" applyNumberFormat="1" applyFont="1" applyFill="1" applyBorder="1" applyAlignment="1">
      <alignment vertical="center" wrapText="1"/>
    </xf>
    <xf numFmtId="176" fontId="14" fillId="4" borderId="7" xfId="1" applyNumberFormat="1" applyFont="1" applyFill="1" applyBorder="1" applyAlignment="1">
      <alignment vertical="center" wrapText="1"/>
    </xf>
    <xf numFmtId="176" fontId="14" fillId="4" borderId="2" xfId="0" applyNumberFormat="1" applyFont="1" applyFill="1" applyBorder="1" applyAlignment="1">
      <alignment horizontal="right" vertical="center"/>
    </xf>
    <xf numFmtId="176" fontId="14" fillId="0" borderId="6" xfId="0" applyNumberFormat="1" applyFont="1" applyBorder="1" applyAlignment="1">
      <alignment vertical="center" wrapText="1"/>
    </xf>
    <xf numFmtId="176" fontId="14" fillId="0" borderId="5" xfId="0" applyNumberFormat="1" applyFont="1" applyBorder="1" applyAlignment="1">
      <alignment vertical="center" wrapText="1"/>
    </xf>
    <xf numFmtId="176" fontId="14" fillId="0" borderId="7" xfId="0" applyNumberFormat="1" applyFont="1" applyBorder="1" applyAlignment="1">
      <alignment horizontal="center" vertical="center" wrapText="1"/>
    </xf>
    <xf numFmtId="176" fontId="14" fillId="0" borderId="7" xfId="0" applyNumberFormat="1" applyFont="1" applyBorder="1" applyAlignment="1">
      <alignment vertical="center" wrapText="1"/>
    </xf>
    <xf numFmtId="176" fontId="3" fillId="4" borderId="2" xfId="1" applyNumberFormat="1" applyFont="1" applyFill="1" applyBorder="1" applyAlignment="1">
      <alignment horizontal="center" vertical="center" wrapText="1"/>
    </xf>
    <xf numFmtId="0" fontId="20" fillId="6" borderId="2" xfId="0" applyFont="1" applyFill="1" applyBorder="1" applyAlignment="1">
      <alignment horizontal="left" vertical="center" wrapText="1"/>
    </xf>
    <xf numFmtId="0" fontId="14" fillId="6" borderId="2" xfId="0" applyFont="1" applyFill="1" applyBorder="1" applyAlignment="1">
      <alignment horizontal="center" vertical="center" wrapText="1"/>
    </xf>
    <xf numFmtId="176" fontId="14" fillId="6" borderId="2" xfId="1" applyNumberFormat="1" applyFont="1" applyFill="1" applyBorder="1" applyAlignment="1">
      <alignment horizontal="center" vertical="center" wrapText="1"/>
    </xf>
    <xf numFmtId="176" fontId="14" fillId="0" borderId="6" xfId="1" applyNumberFormat="1" applyFont="1" applyFill="1" applyBorder="1" applyAlignment="1">
      <alignment horizontal="center" vertical="center" wrapText="1"/>
    </xf>
    <xf numFmtId="176" fontId="14" fillId="0" borderId="5" xfId="1" applyNumberFormat="1" applyFont="1" applyFill="1" applyBorder="1" applyAlignment="1">
      <alignment horizontal="center" vertical="center" wrapText="1"/>
    </xf>
    <xf numFmtId="176" fontId="14" fillId="0" borderId="7" xfId="1" applyNumberFormat="1" applyFont="1" applyFill="1" applyBorder="1" applyAlignment="1">
      <alignment horizontal="center" vertical="center" wrapText="1"/>
    </xf>
    <xf numFmtId="176" fontId="14" fillId="0" borderId="6" xfId="0" applyNumberFormat="1" applyFont="1" applyBorder="1" applyAlignment="1">
      <alignment horizontal="center" vertical="center" wrapText="1"/>
    </xf>
    <xf numFmtId="0" fontId="14" fillId="0" borderId="5" xfId="0" applyFont="1" applyBorder="1" applyAlignment="1">
      <alignment horizontal="center" vertical="center"/>
    </xf>
    <xf numFmtId="0" fontId="14" fillId="0" borderId="7" xfId="0" applyFont="1" applyBorder="1" applyAlignment="1">
      <alignment horizontal="center" vertical="center"/>
    </xf>
    <xf numFmtId="177" fontId="17" fillId="2" borderId="4" xfId="1" applyNumberFormat="1" applyFont="1" applyFill="1" applyBorder="1" applyAlignment="1">
      <alignment horizontal="center" vertical="center" wrapText="1"/>
    </xf>
    <xf numFmtId="177" fontId="17" fillId="2" borderId="3" xfId="1" applyNumberFormat="1" applyFont="1" applyFill="1" applyBorder="1" applyAlignment="1">
      <alignment horizontal="center" vertical="center" wrapText="1"/>
    </xf>
    <xf numFmtId="176" fontId="21" fillId="0" borderId="1" xfId="1" applyNumberFormat="1" applyFont="1" applyFill="1" applyBorder="1" applyAlignment="1">
      <alignment horizontal="left" vertical="top" wrapText="1"/>
    </xf>
    <xf numFmtId="176" fontId="21" fillId="0" borderId="0" xfId="1" applyNumberFormat="1" applyFont="1" applyFill="1" applyBorder="1" applyAlignment="1">
      <alignment horizontal="left" vertical="top" wrapText="1"/>
    </xf>
    <xf numFmtId="3" fontId="7" fillId="0" borderId="0" xfId="0" applyNumberFormat="1" applyFont="1" applyAlignment="1">
      <alignment horizontal="center" vertical="center"/>
    </xf>
    <xf numFmtId="0" fontId="0" fillId="0" borderId="0" xfId="0">
      <alignment vertical="center"/>
    </xf>
    <xf numFmtId="3" fontId="14" fillId="0" borderId="0" xfId="0" applyNumberFormat="1" applyFont="1" applyAlignment="1">
      <alignment horizontal="center" vertical="center"/>
    </xf>
    <xf numFmtId="3" fontId="22" fillId="0" borderId="0" xfId="0" applyNumberFormat="1" applyFont="1" applyAlignment="1">
      <alignment horizontal="center" vertical="center"/>
    </xf>
    <xf numFmtId="0" fontId="23" fillId="0" borderId="0" xfId="0" applyFont="1">
      <alignment vertical="center"/>
    </xf>
    <xf numFmtId="176" fontId="4" fillId="0" borderId="0" xfId="1" applyNumberFormat="1" applyFont="1" applyFill="1" applyBorder="1" applyAlignment="1">
      <alignment horizontal="right" vertical="center"/>
    </xf>
    <xf numFmtId="0" fontId="3" fillId="0" borderId="2" xfId="0" applyFont="1" applyBorder="1" applyAlignment="1">
      <alignment horizontal="center" vertical="center" wrapText="1"/>
    </xf>
    <xf numFmtId="0" fontId="14" fillId="0" borderId="2" xfId="0" applyFont="1" applyBorder="1" applyAlignment="1">
      <alignment horizontal="center" vertical="center" wrapText="1"/>
    </xf>
    <xf numFmtId="176" fontId="3" fillId="0" borderId="2" xfId="1" applyNumberFormat="1" applyFont="1" applyFill="1" applyBorder="1" applyAlignment="1">
      <alignment horizontal="center" vertical="center" wrapText="1"/>
    </xf>
    <xf numFmtId="176" fontId="3" fillId="0" borderId="6" xfId="1" applyNumberFormat="1" applyFont="1" applyFill="1" applyBorder="1" applyAlignment="1">
      <alignment horizontal="center" vertical="center" wrapText="1"/>
    </xf>
    <xf numFmtId="176" fontId="3" fillId="0" borderId="7" xfId="1" applyNumberFormat="1" applyFont="1" applyFill="1" applyBorder="1" applyAlignment="1">
      <alignment horizontal="center" vertical="center" wrapText="1"/>
    </xf>
  </cellXfs>
  <cellStyles count="15">
    <cellStyle name="Excel_BuiltIn_Comma 3" xfId="13" xr:uid="{46F4B14C-033F-4AD4-A3FB-DA14932BB81A}"/>
    <cellStyle name="一般" xfId="0" builtinId="0"/>
    <cellStyle name="一般 10 2" xfId="7" xr:uid="{A1B7D5FE-26C6-415F-9066-503E80C23A89}"/>
    <cellStyle name="一般 10 3" xfId="5" xr:uid="{897A2136-4455-42D4-9C6B-002C7A993AFB}"/>
    <cellStyle name="一般 2" xfId="12" xr:uid="{1728CFFF-6926-45E4-9C99-893A91F1AF6E}"/>
    <cellStyle name="一般 2 6 2" xfId="10" xr:uid="{173D561F-FC19-44BB-A392-30E8E2C2EB8A}"/>
    <cellStyle name="一般 2 6 3" xfId="4" xr:uid="{F0A2707E-0115-45F7-ACD9-DB66F7B36C96}"/>
    <cellStyle name="一般 3 2" xfId="14" xr:uid="{FFE339F7-18BA-4A4C-93D0-1E9DDAB5094B}"/>
    <cellStyle name="一般 3 2 2" xfId="6" xr:uid="{196D192D-C62B-4DEB-8FA1-CA6742AF9A5A}"/>
    <cellStyle name="一般 3 6" xfId="11" xr:uid="{7392471F-4A2D-43D4-A79F-278243AC80F6}"/>
    <cellStyle name="千分位" xfId="1" builtinId="3"/>
    <cellStyle name="千分位 10 2" xfId="8" xr:uid="{1DDAA0B4-467C-4D5D-9EFD-90006DE1FFE2}"/>
    <cellStyle name="千分位 2" xfId="2" xr:uid="{87062C28-0AB4-4374-9C7D-4F2FE15B179C}"/>
    <cellStyle name="千分位 2 7 2" xfId="9" xr:uid="{CB003610-BB6E-4F69-A4EA-1EADBB30DBFA}"/>
    <cellStyle name="千分位 2 7 9" xfId="3" xr:uid="{054D3CB8-0B9E-4199-8FC2-F02A236324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49FC-2AC1-421C-958D-F7E8627F2AC6}">
  <sheetPr>
    <pageSetUpPr fitToPage="1"/>
  </sheetPr>
  <dimension ref="A1:H74"/>
  <sheetViews>
    <sheetView tabSelected="1" view="pageBreakPreview" zoomScaleNormal="100" zoomScaleSheetLayoutView="100" workbookViewId="0">
      <selection activeCell="J47" sqref="J47"/>
    </sheetView>
  </sheetViews>
  <sheetFormatPr defaultRowHeight="16.2"/>
  <cols>
    <col min="1" max="1" width="19.88671875" customWidth="1"/>
    <col min="2" max="2" width="26.109375" customWidth="1"/>
    <col min="3" max="3" width="39.6640625" customWidth="1"/>
    <col min="4" max="4" width="18" customWidth="1"/>
    <col min="5" max="5" width="18.88671875" customWidth="1"/>
    <col min="6" max="6" width="16.88671875" customWidth="1"/>
    <col min="7" max="7" width="18.88671875" customWidth="1"/>
    <col min="8" max="8" width="18.44140625" customWidth="1"/>
    <col min="9" max="9" width="0.88671875" customWidth="1"/>
  </cols>
  <sheetData>
    <row r="1" spans="1:8" ht="36" customHeight="1">
      <c r="A1" s="59" t="s">
        <v>22</v>
      </c>
      <c r="B1" s="59"/>
      <c r="C1" s="59"/>
      <c r="D1" s="59"/>
      <c r="E1" s="59"/>
      <c r="F1" s="59"/>
      <c r="G1" s="59"/>
      <c r="H1" s="60"/>
    </row>
    <row r="2" spans="1:8" ht="31.95" customHeight="1">
      <c r="A2" s="61" t="s">
        <v>54</v>
      </c>
      <c r="B2" s="62"/>
      <c r="C2" s="62"/>
      <c r="D2" s="62"/>
      <c r="E2" s="62"/>
      <c r="F2" s="62"/>
      <c r="G2" s="62"/>
      <c r="H2" s="63"/>
    </row>
    <row r="3" spans="1:8" ht="15.6" customHeight="1">
      <c r="A3" s="6"/>
      <c r="B3" s="6"/>
      <c r="C3" s="5"/>
      <c r="D3" s="4"/>
      <c r="E3" s="64"/>
      <c r="F3" s="64"/>
      <c r="G3" s="64"/>
      <c r="H3" s="3" t="s">
        <v>21</v>
      </c>
    </row>
    <row r="4" spans="1:8" ht="19.8">
      <c r="A4" s="65" t="s">
        <v>47</v>
      </c>
      <c r="B4" s="66" t="s">
        <v>48</v>
      </c>
      <c r="C4" s="65" t="s">
        <v>17</v>
      </c>
      <c r="D4" s="49" t="s">
        <v>20</v>
      </c>
      <c r="E4" s="67" t="s">
        <v>19</v>
      </c>
      <c r="F4" s="67"/>
      <c r="G4" s="67"/>
      <c r="H4" s="68" t="s">
        <v>18</v>
      </c>
    </row>
    <row r="5" spans="1:8" ht="19.8">
      <c r="A5" s="65"/>
      <c r="B5" s="66"/>
      <c r="C5" s="65" t="s">
        <v>17</v>
      </c>
      <c r="D5" s="51"/>
      <c r="E5" s="7" t="s">
        <v>16</v>
      </c>
      <c r="F5" s="7" t="s">
        <v>15</v>
      </c>
      <c r="G5" s="7" t="s">
        <v>14</v>
      </c>
      <c r="H5" s="69"/>
    </row>
    <row r="6" spans="1:8" ht="39.6">
      <c r="A6" s="8" t="s">
        <v>13</v>
      </c>
      <c r="B6" s="9"/>
      <c r="C6" s="9"/>
      <c r="D6" s="10"/>
      <c r="E6" s="11"/>
      <c r="F6" s="10"/>
      <c r="G6" s="10"/>
      <c r="H6" s="12"/>
    </row>
    <row r="7" spans="1:8" ht="99">
      <c r="A7" s="32" t="s">
        <v>30</v>
      </c>
      <c r="B7" s="13" t="s">
        <v>26</v>
      </c>
      <c r="C7" s="13" t="s">
        <v>27</v>
      </c>
      <c r="D7" s="49">
        <v>4209000</v>
      </c>
      <c r="E7" s="14">
        <v>2259880</v>
      </c>
      <c r="F7" s="14"/>
      <c r="G7" s="33">
        <f>E7+F7</f>
        <v>2259880</v>
      </c>
      <c r="H7" s="52">
        <f>SUM(D7-G7-G8-G9)</f>
        <v>-1063272</v>
      </c>
    </row>
    <row r="8" spans="1:8" ht="99">
      <c r="A8" s="32" t="s">
        <v>28</v>
      </c>
      <c r="B8" s="13" t="s">
        <v>26</v>
      </c>
      <c r="C8" s="13" t="s">
        <v>27</v>
      </c>
      <c r="D8" s="50"/>
      <c r="E8" s="14">
        <v>1232700</v>
      </c>
      <c r="F8" s="14"/>
      <c r="G8" s="33">
        <f t="shared" ref="G8" si="0">E8+F8</f>
        <v>1232700</v>
      </c>
      <c r="H8" s="53"/>
    </row>
    <row r="9" spans="1:8" ht="99">
      <c r="A9" s="14" t="s">
        <v>29</v>
      </c>
      <c r="B9" s="13" t="s">
        <v>26</v>
      </c>
      <c r="C9" s="13" t="s">
        <v>51</v>
      </c>
      <c r="D9" s="51"/>
      <c r="E9" s="14">
        <v>1779692</v>
      </c>
      <c r="F9" s="14"/>
      <c r="G9" s="33">
        <f>E9+F9</f>
        <v>1779692</v>
      </c>
      <c r="H9" s="54"/>
    </row>
    <row r="10" spans="1:8" ht="79.2">
      <c r="A10" s="14" t="s">
        <v>44</v>
      </c>
      <c r="B10" s="13"/>
      <c r="C10" s="13" t="s">
        <v>52</v>
      </c>
      <c r="D10" s="43">
        <v>436000</v>
      </c>
      <c r="E10" s="14">
        <v>0</v>
      </c>
      <c r="F10" s="14">
        <v>0</v>
      </c>
      <c r="G10" s="22">
        <f>E10+F10</f>
        <v>0</v>
      </c>
      <c r="H10" s="34">
        <f>D10-G10</f>
        <v>436000</v>
      </c>
    </row>
    <row r="11" spans="1:8" ht="121.2" customHeight="1">
      <c r="A11" s="14" t="s">
        <v>58</v>
      </c>
      <c r="B11" s="13" t="s">
        <v>49</v>
      </c>
      <c r="C11" s="13" t="s">
        <v>50</v>
      </c>
      <c r="D11" s="41">
        <v>900000</v>
      </c>
      <c r="E11" s="14">
        <v>30000</v>
      </c>
      <c r="F11" s="14">
        <v>0</v>
      </c>
      <c r="G11" s="33">
        <f t="shared" ref="G11:G24" si="1">E11+F11</f>
        <v>30000</v>
      </c>
      <c r="H11" s="34">
        <f>(D11)-SUM(G11:G42)</f>
        <v>8960</v>
      </c>
    </row>
    <row r="12" spans="1:8" ht="121.2" customHeight="1">
      <c r="A12" s="14" t="s">
        <v>59</v>
      </c>
      <c r="B12" s="13" t="s">
        <v>49</v>
      </c>
      <c r="C12" s="13" t="s">
        <v>50</v>
      </c>
      <c r="D12" s="42"/>
      <c r="E12" s="14">
        <v>25000</v>
      </c>
      <c r="F12" s="14">
        <v>0</v>
      </c>
      <c r="G12" s="33">
        <f t="shared" si="1"/>
        <v>25000</v>
      </c>
      <c r="H12" s="34"/>
    </row>
    <row r="13" spans="1:8" ht="121.2" customHeight="1">
      <c r="A13" s="14" t="s">
        <v>60</v>
      </c>
      <c r="B13" s="13" t="s">
        <v>49</v>
      </c>
      <c r="C13" s="13" t="s">
        <v>50</v>
      </c>
      <c r="D13" s="42"/>
      <c r="E13" s="14">
        <v>3330</v>
      </c>
      <c r="F13" s="14">
        <v>0</v>
      </c>
      <c r="G13" s="33">
        <f t="shared" si="1"/>
        <v>3330</v>
      </c>
      <c r="H13" s="34"/>
    </row>
    <row r="14" spans="1:8" ht="121.2" customHeight="1">
      <c r="A14" s="14" t="s">
        <v>61</v>
      </c>
      <c r="B14" s="13" t="s">
        <v>49</v>
      </c>
      <c r="C14" s="13" t="s">
        <v>50</v>
      </c>
      <c r="D14" s="42"/>
      <c r="E14" s="14">
        <v>10000</v>
      </c>
      <c r="F14" s="14">
        <v>0</v>
      </c>
      <c r="G14" s="33">
        <f t="shared" si="1"/>
        <v>10000</v>
      </c>
      <c r="H14" s="34"/>
    </row>
    <row r="15" spans="1:8" ht="121.2" customHeight="1">
      <c r="A15" s="14" t="s">
        <v>62</v>
      </c>
      <c r="B15" s="13" t="s">
        <v>49</v>
      </c>
      <c r="C15" s="13" t="s">
        <v>50</v>
      </c>
      <c r="D15" s="42"/>
      <c r="E15" s="14">
        <v>10000</v>
      </c>
      <c r="F15" s="14">
        <v>0</v>
      </c>
      <c r="G15" s="33">
        <f t="shared" si="1"/>
        <v>10000</v>
      </c>
      <c r="H15" s="34"/>
    </row>
    <row r="16" spans="1:8" ht="121.2" customHeight="1">
      <c r="A16" s="14" t="s">
        <v>63</v>
      </c>
      <c r="B16" s="13" t="s">
        <v>49</v>
      </c>
      <c r="C16" s="13" t="s">
        <v>50</v>
      </c>
      <c r="D16" s="42"/>
      <c r="E16" s="14">
        <v>20000</v>
      </c>
      <c r="F16" s="14">
        <v>0</v>
      </c>
      <c r="G16" s="33">
        <f t="shared" si="1"/>
        <v>20000</v>
      </c>
      <c r="H16" s="34"/>
    </row>
    <row r="17" spans="1:8" ht="121.2" customHeight="1">
      <c r="A17" s="14" t="s">
        <v>64</v>
      </c>
      <c r="B17" s="13" t="s">
        <v>49</v>
      </c>
      <c r="C17" s="13" t="s">
        <v>50</v>
      </c>
      <c r="D17" s="42"/>
      <c r="E17" s="14">
        <v>5000</v>
      </c>
      <c r="F17" s="14">
        <v>0</v>
      </c>
      <c r="G17" s="33">
        <f t="shared" si="1"/>
        <v>5000</v>
      </c>
      <c r="H17" s="34"/>
    </row>
    <row r="18" spans="1:8" ht="121.2" customHeight="1">
      <c r="A18" s="14" t="s">
        <v>65</v>
      </c>
      <c r="B18" s="13" t="s">
        <v>49</v>
      </c>
      <c r="C18" s="13" t="s">
        <v>50</v>
      </c>
      <c r="D18" s="42"/>
      <c r="E18" s="14">
        <v>45000</v>
      </c>
      <c r="F18" s="14">
        <v>0</v>
      </c>
      <c r="G18" s="33">
        <f t="shared" si="1"/>
        <v>45000</v>
      </c>
      <c r="H18" s="34"/>
    </row>
    <row r="19" spans="1:8" ht="121.2" customHeight="1">
      <c r="A19" s="14" t="s">
        <v>66</v>
      </c>
      <c r="B19" s="13" t="s">
        <v>49</v>
      </c>
      <c r="C19" s="13" t="s">
        <v>50</v>
      </c>
      <c r="D19" s="42"/>
      <c r="E19" s="14">
        <v>20000</v>
      </c>
      <c r="F19" s="14">
        <v>0</v>
      </c>
      <c r="G19" s="33">
        <f t="shared" si="1"/>
        <v>20000</v>
      </c>
      <c r="H19" s="34"/>
    </row>
    <row r="20" spans="1:8" ht="121.2" customHeight="1">
      <c r="A20" s="14" t="s">
        <v>67</v>
      </c>
      <c r="B20" s="13" t="s">
        <v>49</v>
      </c>
      <c r="C20" s="13" t="s">
        <v>50</v>
      </c>
      <c r="D20" s="42"/>
      <c r="E20" s="14">
        <v>30000</v>
      </c>
      <c r="F20" s="14">
        <v>0</v>
      </c>
      <c r="G20" s="33">
        <f t="shared" si="1"/>
        <v>30000</v>
      </c>
      <c r="H20" s="34"/>
    </row>
    <row r="21" spans="1:8" ht="121.2" customHeight="1">
      <c r="A21" s="14" t="s">
        <v>68</v>
      </c>
      <c r="B21" s="13" t="s">
        <v>49</v>
      </c>
      <c r="C21" s="13" t="s">
        <v>50</v>
      </c>
      <c r="D21" s="42"/>
      <c r="E21" s="14">
        <v>65100</v>
      </c>
      <c r="F21" s="14">
        <v>0</v>
      </c>
      <c r="G21" s="33">
        <f t="shared" si="1"/>
        <v>65100</v>
      </c>
      <c r="H21" s="34"/>
    </row>
    <row r="22" spans="1:8" ht="121.2" customHeight="1">
      <c r="A22" s="14" t="s">
        <v>69</v>
      </c>
      <c r="B22" s="13" t="s">
        <v>49</v>
      </c>
      <c r="C22" s="13" t="s">
        <v>50</v>
      </c>
      <c r="D22" s="42"/>
      <c r="E22" s="14">
        <v>20000</v>
      </c>
      <c r="F22" s="14">
        <v>0</v>
      </c>
      <c r="G22" s="33">
        <f t="shared" si="1"/>
        <v>20000</v>
      </c>
      <c r="H22" s="34"/>
    </row>
    <row r="23" spans="1:8" ht="121.2" customHeight="1">
      <c r="A23" s="14" t="s">
        <v>70</v>
      </c>
      <c r="B23" s="13" t="s">
        <v>49</v>
      </c>
      <c r="C23" s="13" t="s">
        <v>50</v>
      </c>
      <c r="D23" s="42"/>
      <c r="E23" s="14">
        <v>5000</v>
      </c>
      <c r="F23" s="14">
        <v>0</v>
      </c>
      <c r="G23" s="33">
        <f t="shared" si="1"/>
        <v>5000</v>
      </c>
      <c r="H23" s="34"/>
    </row>
    <row r="24" spans="1:8" ht="121.2" customHeight="1">
      <c r="A24" s="14" t="s">
        <v>71</v>
      </c>
      <c r="B24" s="13" t="s">
        <v>49</v>
      </c>
      <c r="C24" s="13" t="s">
        <v>50</v>
      </c>
      <c r="D24" s="42"/>
      <c r="E24" s="14">
        <v>35000</v>
      </c>
      <c r="F24" s="14">
        <v>0</v>
      </c>
      <c r="G24" s="33">
        <f t="shared" si="1"/>
        <v>35000</v>
      </c>
      <c r="H24" s="34"/>
    </row>
    <row r="25" spans="1:8" ht="121.2" customHeight="1">
      <c r="A25" s="14" t="s">
        <v>72</v>
      </c>
      <c r="B25" s="13" t="s">
        <v>49</v>
      </c>
      <c r="C25" s="13" t="s">
        <v>50</v>
      </c>
      <c r="D25" s="42"/>
      <c r="E25" s="14">
        <v>45000</v>
      </c>
      <c r="F25" s="14">
        <v>0</v>
      </c>
      <c r="G25" s="33">
        <f>E25+F25</f>
        <v>45000</v>
      </c>
      <c r="H25" s="34"/>
    </row>
    <row r="26" spans="1:8" ht="121.2" customHeight="1">
      <c r="A26" s="14" t="s">
        <v>73</v>
      </c>
      <c r="B26" s="13" t="s">
        <v>49</v>
      </c>
      <c r="C26" s="13" t="s">
        <v>50</v>
      </c>
      <c r="D26" s="42"/>
      <c r="E26" s="14">
        <v>15000</v>
      </c>
      <c r="F26" s="14">
        <v>0</v>
      </c>
      <c r="G26" s="33">
        <f t="shared" ref="G26:G41" si="2">E26+F26</f>
        <v>15000</v>
      </c>
      <c r="H26" s="34"/>
    </row>
    <row r="27" spans="1:8" ht="121.2" customHeight="1">
      <c r="A27" s="14" t="s">
        <v>74</v>
      </c>
      <c r="B27" s="13" t="s">
        <v>49</v>
      </c>
      <c r="C27" s="13" t="s">
        <v>50</v>
      </c>
      <c r="D27" s="42"/>
      <c r="E27" s="14">
        <v>70000</v>
      </c>
      <c r="F27" s="14">
        <v>0</v>
      </c>
      <c r="G27" s="33">
        <f t="shared" si="2"/>
        <v>70000</v>
      </c>
      <c r="H27" s="34"/>
    </row>
    <row r="28" spans="1:8" ht="121.2" customHeight="1">
      <c r="A28" s="14" t="s">
        <v>75</v>
      </c>
      <c r="B28" s="13" t="s">
        <v>49</v>
      </c>
      <c r="C28" s="13" t="s">
        <v>50</v>
      </c>
      <c r="D28" s="42"/>
      <c r="E28" s="14">
        <v>75000</v>
      </c>
      <c r="F28" s="14">
        <v>0</v>
      </c>
      <c r="G28" s="33">
        <f t="shared" si="2"/>
        <v>75000</v>
      </c>
      <c r="H28" s="34"/>
    </row>
    <row r="29" spans="1:8" ht="121.2" customHeight="1">
      <c r="A29" s="14" t="s">
        <v>76</v>
      </c>
      <c r="B29" s="13" t="s">
        <v>49</v>
      </c>
      <c r="C29" s="13" t="s">
        <v>50</v>
      </c>
      <c r="D29" s="42"/>
      <c r="E29" s="14">
        <v>75000</v>
      </c>
      <c r="F29" s="14">
        <v>0</v>
      </c>
      <c r="G29" s="33">
        <f t="shared" si="2"/>
        <v>75000</v>
      </c>
      <c r="H29" s="34"/>
    </row>
    <row r="30" spans="1:8" ht="121.2" customHeight="1">
      <c r="A30" s="14" t="s">
        <v>77</v>
      </c>
      <c r="B30" s="13" t="s">
        <v>49</v>
      </c>
      <c r="C30" s="13" t="s">
        <v>50</v>
      </c>
      <c r="D30" s="42"/>
      <c r="E30" s="14">
        <v>45000</v>
      </c>
      <c r="F30" s="14">
        <v>0</v>
      </c>
      <c r="G30" s="33">
        <f t="shared" si="2"/>
        <v>45000</v>
      </c>
      <c r="H30" s="34"/>
    </row>
    <row r="31" spans="1:8" ht="121.2" customHeight="1">
      <c r="A31" s="14" t="s">
        <v>78</v>
      </c>
      <c r="B31" s="13" t="s">
        <v>49</v>
      </c>
      <c r="C31" s="13" t="s">
        <v>50</v>
      </c>
      <c r="D31" s="42"/>
      <c r="E31" s="14">
        <v>29490</v>
      </c>
      <c r="F31" s="14">
        <v>0</v>
      </c>
      <c r="G31" s="33">
        <f t="shared" si="2"/>
        <v>29490</v>
      </c>
      <c r="H31" s="34"/>
    </row>
    <row r="32" spans="1:8" ht="121.2" customHeight="1">
      <c r="A32" s="14" t="s">
        <v>79</v>
      </c>
      <c r="B32" s="13" t="s">
        <v>49</v>
      </c>
      <c r="C32" s="13" t="s">
        <v>50</v>
      </c>
      <c r="D32" s="42"/>
      <c r="E32" s="14">
        <v>35000</v>
      </c>
      <c r="F32" s="14">
        <v>0</v>
      </c>
      <c r="G32" s="33">
        <f t="shared" si="2"/>
        <v>35000</v>
      </c>
      <c r="H32" s="34"/>
    </row>
    <row r="33" spans="1:8" ht="121.2" customHeight="1">
      <c r="A33" s="14" t="s">
        <v>80</v>
      </c>
      <c r="B33" s="13" t="s">
        <v>49</v>
      </c>
      <c r="C33" s="13" t="s">
        <v>50</v>
      </c>
      <c r="D33" s="42"/>
      <c r="E33" s="14">
        <v>35000</v>
      </c>
      <c r="F33" s="14">
        <v>0</v>
      </c>
      <c r="G33" s="33">
        <f t="shared" si="2"/>
        <v>35000</v>
      </c>
      <c r="H33" s="34"/>
    </row>
    <row r="34" spans="1:8" ht="121.2" customHeight="1">
      <c r="A34" s="14" t="s">
        <v>81</v>
      </c>
      <c r="B34" s="13" t="s">
        <v>49</v>
      </c>
      <c r="C34" s="13" t="s">
        <v>50</v>
      </c>
      <c r="D34" s="42"/>
      <c r="E34" s="14">
        <v>20000</v>
      </c>
      <c r="F34" s="14">
        <v>0</v>
      </c>
      <c r="G34" s="33">
        <f t="shared" si="2"/>
        <v>20000</v>
      </c>
      <c r="H34" s="34"/>
    </row>
    <row r="35" spans="1:8" ht="121.2" customHeight="1">
      <c r="A35" s="14" t="s">
        <v>82</v>
      </c>
      <c r="B35" s="13" t="s">
        <v>49</v>
      </c>
      <c r="C35" s="13" t="s">
        <v>50</v>
      </c>
      <c r="D35" s="42"/>
      <c r="E35" s="14">
        <v>30000</v>
      </c>
      <c r="F35" s="14">
        <v>0</v>
      </c>
      <c r="G35" s="33">
        <f t="shared" si="2"/>
        <v>30000</v>
      </c>
      <c r="H35" s="34"/>
    </row>
    <row r="36" spans="1:8" ht="121.2" customHeight="1">
      <c r="A36" s="14" t="s">
        <v>83</v>
      </c>
      <c r="B36" s="13" t="s">
        <v>49</v>
      </c>
      <c r="C36" s="13" t="s">
        <v>50</v>
      </c>
      <c r="D36" s="42"/>
      <c r="E36" s="14">
        <v>15000</v>
      </c>
      <c r="F36" s="14">
        <v>0</v>
      </c>
      <c r="G36" s="33">
        <f t="shared" si="2"/>
        <v>15000</v>
      </c>
      <c r="H36" s="34"/>
    </row>
    <row r="37" spans="1:8" ht="121.2" customHeight="1">
      <c r="A37" s="14" t="s">
        <v>84</v>
      </c>
      <c r="B37" s="13" t="s">
        <v>49</v>
      </c>
      <c r="C37" s="13" t="s">
        <v>50</v>
      </c>
      <c r="D37" s="42"/>
      <c r="E37" s="14">
        <v>5000</v>
      </c>
      <c r="F37" s="14">
        <v>0</v>
      </c>
      <c r="G37" s="33">
        <f t="shared" si="2"/>
        <v>5000</v>
      </c>
      <c r="H37" s="34"/>
    </row>
    <row r="38" spans="1:8" ht="121.2" customHeight="1">
      <c r="A38" s="14" t="s">
        <v>85</v>
      </c>
      <c r="B38" s="13" t="s">
        <v>49</v>
      </c>
      <c r="C38" s="13" t="s">
        <v>50</v>
      </c>
      <c r="D38" s="42"/>
      <c r="E38" s="14">
        <v>15000</v>
      </c>
      <c r="F38" s="14">
        <v>0</v>
      </c>
      <c r="G38" s="33">
        <f t="shared" si="2"/>
        <v>15000</v>
      </c>
      <c r="H38" s="34"/>
    </row>
    <row r="39" spans="1:8" ht="121.2" customHeight="1">
      <c r="A39" s="14" t="s">
        <v>86</v>
      </c>
      <c r="B39" s="13" t="s">
        <v>49</v>
      </c>
      <c r="C39" s="13" t="s">
        <v>50</v>
      </c>
      <c r="D39" s="42"/>
      <c r="E39" s="14">
        <v>10000</v>
      </c>
      <c r="F39" s="14">
        <v>0</v>
      </c>
      <c r="G39" s="33">
        <f t="shared" si="2"/>
        <v>10000</v>
      </c>
      <c r="H39" s="34"/>
    </row>
    <row r="40" spans="1:8" ht="121.2" customHeight="1">
      <c r="A40" s="14" t="s">
        <v>87</v>
      </c>
      <c r="B40" s="13" t="s">
        <v>49</v>
      </c>
      <c r="C40" s="13" t="s">
        <v>50</v>
      </c>
      <c r="D40" s="42"/>
      <c r="E40" s="14">
        <v>5000</v>
      </c>
      <c r="F40" s="14">
        <v>0</v>
      </c>
      <c r="G40" s="33">
        <f t="shared" si="2"/>
        <v>5000</v>
      </c>
      <c r="H40" s="34"/>
    </row>
    <row r="41" spans="1:8" ht="121.2" customHeight="1">
      <c r="A41" s="14" t="s">
        <v>88</v>
      </c>
      <c r="B41" s="13" t="s">
        <v>49</v>
      </c>
      <c r="C41" s="13" t="s">
        <v>50</v>
      </c>
      <c r="D41" s="42"/>
      <c r="E41" s="14">
        <v>1410</v>
      </c>
      <c r="F41" s="14">
        <v>0</v>
      </c>
      <c r="G41" s="33">
        <f t="shared" si="2"/>
        <v>1410</v>
      </c>
      <c r="H41" s="34"/>
    </row>
    <row r="42" spans="1:8" ht="121.2" customHeight="1">
      <c r="A42" s="14" t="s">
        <v>89</v>
      </c>
      <c r="B42" s="13" t="s">
        <v>49</v>
      </c>
      <c r="C42" s="13" t="s">
        <v>50</v>
      </c>
      <c r="D42" s="44"/>
      <c r="E42" s="14">
        <v>41710</v>
      </c>
      <c r="F42" s="14">
        <v>0</v>
      </c>
      <c r="G42" s="33">
        <f>E42+F42</f>
        <v>41710</v>
      </c>
      <c r="H42" s="34"/>
    </row>
    <row r="43" spans="1:8" ht="25.2" customHeight="1">
      <c r="A43" s="46"/>
      <c r="B43" s="47" t="s">
        <v>2</v>
      </c>
      <c r="C43" s="47"/>
      <c r="D43" s="48">
        <f>SUM(D7:D11)</f>
        <v>5545000</v>
      </c>
      <c r="E43" s="48">
        <f>SUM(E7:E42)</f>
        <v>6163312</v>
      </c>
      <c r="F43" s="48">
        <f>SUM(F7:F11)</f>
        <v>0</v>
      </c>
      <c r="G43" s="48">
        <f>SUM(G7:G42)</f>
        <v>6163312</v>
      </c>
      <c r="H43" s="48">
        <f>SUM(H7:H11)</f>
        <v>-618312</v>
      </c>
    </row>
    <row r="44" spans="1:8" ht="19.8">
      <c r="A44" s="15" t="s">
        <v>12</v>
      </c>
      <c r="B44" s="16"/>
      <c r="C44" s="16"/>
      <c r="D44" s="17"/>
      <c r="E44" s="18"/>
      <c r="F44" s="19"/>
      <c r="G44" s="19"/>
      <c r="H44" s="20"/>
    </row>
    <row r="45" spans="1:8" ht="79.2">
      <c r="A45" s="22" t="s">
        <v>55</v>
      </c>
      <c r="B45" s="21" t="s">
        <v>11</v>
      </c>
      <c r="C45" s="21" t="s">
        <v>7</v>
      </c>
      <c r="D45" s="35">
        <v>1500000</v>
      </c>
      <c r="E45" s="45">
        <v>311636</v>
      </c>
      <c r="F45" s="22">
        <v>0</v>
      </c>
      <c r="G45" s="33">
        <f>E45+F45</f>
        <v>311636</v>
      </c>
      <c r="H45" s="34">
        <f>D45-G45</f>
        <v>1188364</v>
      </c>
    </row>
    <row r="46" spans="1:8" ht="79.2">
      <c r="A46" s="22" t="s">
        <v>56</v>
      </c>
      <c r="B46" s="21" t="s">
        <v>10</v>
      </c>
      <c r="C46" s="21" t="s">
        <v>7</v>
      </c>
      <c r="D46" s="22">
        <v>19250000</v>
      </c>
      <c r="E46" s="45">
        <v>17540670</v>
      </c>
      <c r="F46" s="22">
        <v>0</v>
      </c>
      <c r="G46" s="33">
        <f>E46+F46</f>
        <v>17540670</v>
      </c>
      <c r="H46" s="34">
        <f>D46-G46</f>
        <v>1709330</v>
      </c>
    </row>
    <row r="47" spans="1:8" ht="79.2">
      <c r="A47" s="22" t="s">
        <v>53</v>
      </c>
      <c r="B47" s="21" t="s">
        <v>9</v>
      </c>
      <c r="C47" s="21" t="s">
        <v>7</v>
      </c>
      <c r="D47" s="22">
        <v>1050000</v>
      </c>
      <c r="E47" s="45">
        <v>171540</v>
      </c>
      <c r="F47" s="22">
        <v>0</v>
      </c>
      <c r="G47" s="33">
        <f>E47+F47</f>
        <v>171540</v>
      </c>
      <c r="H47" s="34">
        <f>D47-G47</f>
        <v>878460</v>
      </c>
    </row>
    <row r="48" spans="1:8" ht="79.2">
      <c r="A48" s="36" t="s">
        <v>44</v>
      </c>
      <c r="B48" s="21" t="s">
        <v>8</v>
      </c>
      <c r="C48" s="21" t="s">
        <v>7</v>
      </c>
      <c r="D48" s="22">
        <v>1000000</v>
      </c>
      <c r="E48" s="22">
        <v>117623</v>
      </c>
      <c r="F48" s="22">
        <v>0</v>
      </c>
      <c r="G48" s="22">
        <f>E48+F48</f>
        <v>117623</v>
      </c>
      <c r="H48" s="34">
        <f>D48-G48</f>
        <v>882377</v>
      </c>
    </row>
    <row r="49" spans="1:8" ht="99">
      <c r="A49" s="36" t="s">
        <v>23</v>
      </c>
      <c r="B49" s="21" t="s">
        <v>24</v>
      </c>
      <c r="C49" s="21" t="s">
        <v>25</v>
      </c>
      <c r="D49" s="22">
        <v>495000</v>
      </c>
      <c r="E49" s="22">
        <v>0</v>
      </c>
      <c r="F49" s="22">
        <v>0</v>
      </c>
      <c r="G49" s="22">
        <f>E49+F49</f>
        <v>0</v>
      </c>
      <c r="H49" s="34">
        <f>D49-G49</f>
        <v>495000</v>
      </c>
    </row>
    <row r="50" spans="1:8" ht="18" customHeight="1">
      <c r="A50" s="23"/>
      <c r="B50" s="26" t="s">
        <v>2</v>
      </c>
      <c r="C50" s="26"/>
      <c r="D50" s="27">
        <f>SUM(D45:D49)</f>
        <v>23295000</v>
      </c>
      <c r="E50" s="27">
        <f>SUM(E45:E49)</f>
        <v>18141469</v>
      </c>
      <c r="F50" s="27">
        <f>SUM(F45:F49)</f>
        <v>0</v>
      </c>
      <c r="G50" s="27">
        <f>SUM(G45:G49)</f>
        <v>18141469</v>
      </c>
      <c r="H50" s="27">
        <f>SUM(H45:H49)</f>
        <v>5153531</v>
      </c>
    </row>
    <row r="51" spans="1:8" ht="59.4">
      <c r="A51" s="15" t="s">
        <v>6</v>
      </c>
      <c r="B51" s="16"/>
      <c r="C51" s="16"/>
      <c r="D51" s="19"/>
      <c r="E51" s="18"/>
      <c r="F51" s="19"/>
      <c r="G51" s="19"/>
      <c r="H51" s="28"/>
    </row>
    <row r="52" spans="1:8" ht="99">
      <c r="A52" s="36" t="s">
        <v>44</v>
      </c>
      <c r="B52" s="21" t="s">
        <v>45</v>
      </c>
      <c r="C52" s="21" t="s">
        <v>46</v>
      </c>
      <c r="D52" s="37">
        <v>600000</v>
      </c>
      <c r="E52" s="22">
        <v>0</v>
      </c>
      <c r="F52" s="22">
        <v>0</v>
      </c>
      <c r="G52" s="33">
        <f>SUM(E52-F52)</f>
        <v>0</v>
      </c>
      <c r="H52" s="29">
        <f>SUM(D52-G52)</f>
        <v>600000</v>
      </c>
    </row>
    <row r="53" spans="1:8" ht="99">
      <c r="A53" s="22" t="s">
        <v>41</v>
      </c>
      <c r="B53" s="21" t="s">
        <v>31</v>
      </c>
      <c r="C53" s="21" t="s">
        <v>42</v>
      </c>
      <c r="D53" s="37">
        <v>2800000</v>
      </c>
      <c r="E53" s="22">
        <v>497000</v>
      </c>
      <c r="F53" s="22">
        <v>0</v>
      </c>
      <c r="G53" s="33">
        <f>SUM(E53-F53)</f>
        <v>497000</v>
      </c>
      <c r="H53" s="29">
        <f>SUM(D53-G67)</f>
        <v>-434750</v>
      </c>
    </row>
    <row r="54" spans="1:8" ht="99">
      <c r="A54" s="22" t="s">
        <v>32</v>
      </c>
      <c r="B54" s="21" t="s">
        <v>31</v>
      </c>
      <c r="C54" s="21" t="s">
        <v>42</v>
      </c>
      <c r="D54" s="37"/>
      <c r="E54" s="22">
        <v>45000</v>
      </c>
      <c r="F54" s="22">
        <v>0</v>
      </c>
      <c r="G54" s="33">
        <f t="shared" ref="G54:G66" si="3">SUM(E54-F54)</f>
        <v>45000</v>
      </c>
      <c r="H54" s="29"/>
    </row>
    <row r="55" spans="1:8" ht="99">
      <c r="A55" s="22" t="s">
        <v>33</v>
      </c>
      <c r="B55" s="21" t="s">
        <v>31</v>
      </c>
      <c r="C55" s="21" t="s">
        <v>42</v>
      </c>
      <c r="D55" s="37"/>
      <c r="E55" s="22">
        <v>542500</v>
      </c>
      <c r="F55" s="22">
        <v>0</v>
      </c>
      <c r="G55" s="33">
        <f t="shared" si="3"/>
        <v>542500</v>
      </c>
      <c r="H55" s="29"/>
    </row>
    <row r="56" spans="1:8" ht="99">
      <c r="A56" s="22" t="s">
        <v>34</v>
      </c>
      <c r="B56" s="21" t="s">
        <v>31</v>
      </c>
      <c r="C56" s="21" t="s">
        <v>42</v>
      </c>
      <c r="D56" s="37"/>
      <c r="E56" s="22">
        <v>819000</v>
      </c>
      <c r="F56" s="22">
        <v>0</v>
      </c>
      <c r="G56" s="33">
        <f t="shared" si="3"/>
        <v>819000</v>
      </c>
      <c r="H56" s="29"/>
    </row>
    <row r="57" spans="1:8" ht="99">
      <c r="A57" s="22" t="s">
        <v>35</v>
      </c>
      <c r="B57" s="21" t="s">
        <v>31</v>
      </c>
      <c r="C57" s="21" t="s">
        <v>42</v>
      </c>
      <c r="D57" s="37"/>
      <c r="E57" s="22">
        <v>110750</v>
      </c>
      <c r="F57" s="22">
        <v>0</v>
      </c>
      <c r="G57" s="33">
        <f t="shared" si="3"/>
        <v>110750</v>
      </c>
      <c r="H57" s="29"/>
    </row>
    <row r="58" spans="1:8" ht="99">
      <c r="A58" s="22" t="s">
        <v>36</v>
      </c>
      <c r="B58" s="21" t="s">
        <v>31</v>
      </c>
      <c r="C58" s="21" t="s">
        <v>42</v>
      </c>
      <c r="D58" s="37"/>
      <c r="E58" s="22">
        <v>58500</v>
      </c>
      <c r="F58" s="22">
        <v>0</v>
      </c>
      <c r="G58" s="33">
        <f t="shared" si="3"/>
        <v>58500</v>
      </c>
      <c r="H58" s="29"/>
    </row>
    <row r="59" spans="1:8" ht="91.2" customHeight="1">
      <c r="A59" s="22" t="s">
        <v>37</v>
      </c>
      <c r="B59" s="21" t="s">
        <v>31</v>
      </c>
      <c r="C59" s="21" t="s">
        <v>42</v>
      </c>
      <c r="D59" s="37"/>
      <c r="E59" s="22">
        <v>924500</v>
      </c>
      <c r="F59" s="22">
        <v>0</v>
      </c>
      <c r="G59" s="33">
        <f t="shared" si="3"/>
        <v>924500</v>
      </c>
      <c r="H59" s="29"/>
    </row>
    <row r="60" spans="1:8" ht="106.2" customHeight="1">
      <c r="A60" s="22" t="s">
        <v>38</v>
      </c>
      <c r="B60" s="21" t="s">
        <v>31</v>
      </c>
      <c r="C60" s="21" t="s">
        <v>42</v>
      </c>
      <c r="D60" s="37"/>
      <c r="E60" s="22">
        <v>28500</v>
      </c>
      <c r="F60" s="22">
        <v>0</v>
      </c>
      <c r="G60" s="33">
        <f t="shared" si="3"/>
        <v>28500</v>
      </c>
      <c r="H60" s="29"/>
    </row>
    <row r="61" spans="1:8" ht="117.6" customHeight="1">
      <c r="A61" s="22" t="s">
        <v>43</v>
      </c>
      <c r="B61" s="21" t="s">
        <v>31</v>
      </c>
      <c r="C61" s="21" t="s">
        <v>42</v>
      </c>
      <c r="D61" s="37"/>
      <c r="E61" s="22">
        <v>3250</v>
      </c>
      <c r="F61" s="22">
        <v>0</v>
      </c>
      <c r="G61" s="22">
        <f t="shared" si="3"/>
        <v>3250</v>
      </c>
      <c r="H61" s="29"/>
    </row>
    <row r="62" spans="1:8" ht="116.4" customHeight="1">
      <c r="A62" s="22" t="s">
        <v>39</v>
      </c>
      <c r="B62" s="21" t="s">
        <v>31</v>
      </c>
      <c r="C62" s="21" t="s">
        <v>42</v>
      </c>
      <c r="D62" s="37"/>
      <c r="E62" s="22">
        <v>170750</v>
      </c>
      <c r="F62" s="22">
        <v>0</v>
      </c>
      <c r="G62" s="33">
        <f t="shared" si="3"/>
        <v>170750</v>
      </c>
      <c r="H62" s="29"/>
    </row>
    <row r="63" spans="1:8" ht="129.6" customHeight="1">
      <c r="A63" s="22" t="s">
        <v>34</v>
      </c>
      <c r="B63" s="21" t="s">
        <v>40</v>
      </c>
      <c r="C63" s="21" t="s">
        <v>42</v>
      </c>
      <c r="D63" s="38"/>
      <c r="E63" s="22">
        <v>0</v>
      </c>
      <c r="F63" s="22">
        <v>0</v>
      </c>
      <c r="G63" s="22">
        <f t="shared" si="3"/>
        <v>0</v>
      </c>
      <c r="H63" s="29"/>
    </row>
    <row r="64" spans="1:8" ht="109.2" customHeight="1">
      <c r="A64" s="22" t="s">
        <v>41</v>
      </c>
      <c r="B64" s="21" t="s">
        <v>40</v>
      </c>
      <c r="C64" s="21" t="s">
        <v>42</v>
      </c>
      <c r="D64" s="38"/>
      <c r="E64" s="22">
        <v>0</v>
      </c>
      <c r="F64" s="22">
        <v>0</v>
      </c>
      <c r="G64" s="33">
        <f t="shared" si="3"/>
        <v>0</v>
      </c>
      <c r="H64" s="29"/>
    </row>
    <row r="65" spans="1:8" ht="94.2" customHeight="1">
      <c r="A65" s="22" t="s">
        <v>35</v>
      </c>
      <c r="B65" s="21" t="s">
        <v>40</v>
      </c>
      <c r="C65" s="21" t="s">
        <v>42</v>
      </c>
      <c r="D65" s="38"/>
      <c r="E65" s="22">
        <v>35000</v>
      </c>
      <c r="F65" s="22">
        <v>0</v>
      </c>
      <c r="G65" s="33">
        <f t="shared" si="3"/>
        <v>35000</v>
      </c>
      <c r="H65" s="29"/>
    </row>
    <row r="66" spans="1:8" ht="106.2" customHeight="1">
      <c r="A66" s="22" t="s">
        <v>36</v>
      </c>
      <c r="B66" s="21" t="s">
        <v>40</v>
      </c>
      <c r="C66" s="21" t="s">
        <v>42</v>
      </c>
      <c r="D66" s="39"/>
      <c r="E66" s="22">
        <v>0</v>
      </c>
      <c r="F66" s="22">
        <v>0</v>
      </c>
      <c r="G66" s="22">
        <f t="shared" si="3"/>
        <v>0</v>
      </c>
      <c r="H66" s="29"/>
    </row>
    <row r="67" spans="1:8" ht="19.8">
      <c r="A67" s="23"/>
      <c r="B67" s="26" t="s">
        <v>2</v>
      </c>
      <c r="C67" s="26"/>
      <c r="D67" s="27">
        <f>SUM(D52:D66)</f>
        <v>3400000</v>
      </c>
      <c r="E67" s="27">
        <f>SUM(E52:E66)</f>
        <v>3234750</v>
      </c>
      <c r="F67" s="27">
        <f>SUM(F52:F66)</f>
        <v>0</v>
      </c>
      <c r="G67" s="27">
        <f>SUM(G52:G66)</f>
        <v>3234750</v>
      </c>
      <c r="H67" s="27">
        <f>SUM(H52:H66)</f>
        <v>165250</v>
      </c>
    </row>
    <row r="68" spans="1:8" ht="19.8">
      <c r="A68" s="15" t="s">
        <v>5</v>
      </c>
      <c r="B68" s="16"/>
      <c r="C68" s="16"/>
      <c r="D68" s="19"/>
      <c r="E68" s="18"/>
      <c r="F68" s="19"/>
      <c r="G68" s="19"/>
      <c r="H68" s="28"/>
    </row>
    <row r="69" spans="1:8" ht="109.2" customHeight="1">
      <c r="A69" s="31" t="s">
        <v>57</v>
      </c>
      <c r="B69" s="21" t="s">
        <v>4</v>
      </c>
      <c r="C69" s="21" t="s">
        <v>3</v>
      </c>
      <c r="D69" s="22">
        <v>2100000</v>
      </c>
      <c r="E69" s="22">
        <v>1690000</v>
      </c>
      <c r="F69" s="22">
        <v>0</v>
      </c>
      <c r="G69" s="22">
        <f>E69+F69</f>
        <v>1690000</v>
      </c>
      <c r="H69" s="40">
        <f>D69-G69</f>
        <v>410000</v>
      </c>
    </row>
    <row r="70" spans="1:8" ht="28.2" customHeight="1">
      <c r="A70" s="30"/>
      <c r="B70" s="24" t="s">
        <v>2</v>
      </c>
      <c r="C70" s="24"/>
      <c r="D70" s="25">
        <f>SUM(D69)</f>
        <v>2100000</v>
      </c>
      <c r="E70" s="25">
        <f t="shared" ref="E70:G70" si="4">SUM(E69)</f>
        <v>1690000</v>
      </c>
      <c r="F70" s="25">
        <f t="shared" si="4"/>
        <v>0</v>
      </c>
      <c r="G70" s="25">
        <f t="shared" si="4"/>
        <v>1690000</v>
      </c>
      <c r="H70" s="25">
        <f>SUM(H69)</f>
        <v>410000</v>
      </c>
    </row>
    <row r="71" spans="1:8" ht="27" customHeight="1">
      <c r="A71" s="55" t="s">
        <v>1</v>
      </c>
      <c r="B71" s="56" t="e">
        <f>#REF!</f>
        <v>#REF!</v>
      </c>
      <c r="C71" s="2"/>
      <c r="D71" s="1">
        <f>SUM(D43,D50,D67,D70)</f>
        <v>34340000</v>
      </c>
      <c r="E71" s="1">
        <f>SUM(E43,E50,E67,E70)</f>
        <v>29229531</v>
      </c>
      <c r="F71" s="1">
        <f>SUM(F43,F50,F67,F70)</f>
        <v>0</v>
      </c>
      <c r="G71" s="1">
        <f>SUM(G43,G50,G67,G70)</f>
        <v>29229531</v>
      </c>
      <c r="H71" s="1">
        <f>SUM(H43,H50,H67,H70)</f>
        <v>5110469</v>
      </c>
    </row>
    <row r="72" spans="1:8" ht="16.2" customHeight="1">
      <c r="A72" s="57" t="s">
        <v>0</v>
      </c>
      <c r="B72" s="57"/>
      <c r="C72" s="57"/>
      <c r="D72" s="57"/>
      <c r="E72" s="57"/>
      <c r="F72" s="57"/>
      <c r="G72" s="57"/>
      <c r="H72" s="57"/>
    </row>
    <row r="73" spans="1:8" ht="16.2" customHeight="1">
      <c r="A73" s="58"/>
      <c r="B73" s="58"/>
      <c r="C73" s="58"/>
      <c r="D73" s="58"/>
      <c r="E73" s="58"/>
      <c r="F73" s="58"/>
      <c r="G73" s="58"/>
      <c r="H73" s="58"/>
    </row>
    <row r="74" spans="1:8" ht="16.2" customHeight="1">
      <c r="A74" s="58"/>
      <c r="B74" s="58"/>
      <c r="C74" s="58"/>
      <c r="D74" s="58"/>
      <c r="E74" s="58"/>
      <c r="F74" s="58"/>
      <c r="G74" s="58"/>
      <c r="H74" s="58"/>
    </row>
  </sheetData>
  <mergeCells count="13">
    <mergeCell ref="D7:D9"/>
    <mergeCell ref="H7:H9"/>
    <mergeCell ref="A71:B71"/>
    <mergeCell ref="A72:H74"/>
    <mergeCell ref="A1:H1"/>
    <mergeCell ref="A2:H2"/>
    <mergeCell ref="E3:G3"/>
    <mergeCell ref="A4:A5"/>
    <mergeCell ref="B4:B5"/>
    <mergeCell ref="C4:C5"/>
    <mergeCell ref="D4:D5"/>
    <mergeCell ref="E4:G4"/>
    <mergeCell ref="H4:H5"/>
  </mergeCells>
  <phoneticPr fontId="2" type="noConversion"/>
  <pageMargins left="0.35" right="0" top="0.5" bottom="0.25" header="0.05" footer="0.05"/>
  <pageSetup paperSize="9" scale="80" fitToHeight="0" orientation="landscape" r:id="rId1"/>
  <rowBreaks count="1" manualBreakCount="1">
    <brk id="50"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臺中市勞工權益基金114年度第4季  </vt:lpstr>
      <vt:lpstr>'臺中市勞工權益基金114年度第4季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勞動基準科 勞工局</dc:creator>
  <cp:lastModifiedBy>施眉曲</cp:lastModifiedBy>
  <cp:lastPrinted>2026-01-30T10:02:22Z</cp:lastPrinted>
  <dcterms:created xsi:type="dcterms:W3CDTF">2025-03-31T03:52:09Z</dcterms:created>
  <dcterms:modified xsi:type="dcterms:W3CDTF">2026-01-30T10:06:08Z</dcterms:modified>
</cp:coreProperties>
</file>